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mc:AlternateContent xmlns:mc="http://schemas.openxmlformats.org/markup-compatibility/2006">
    <mc:Choice Requires="x15">
      <x15ac:absPath xmlns:x15ac="http://schemas.microsoft.com/office/spreadsheetml/2010/11/ac" url="https://covgov.sharepoint.com/sites/TM-DPB-DPBBudgetOperations/Shared Documents/General Assembly Session/2024 Session/Reconvened Amendments/Reports/Final/GF Track/"/>
    </mc:Choice>
  </mc:AlternateContent>
  <xr:revisionPtr revIDLastSave="20" documentId="13_ncr:1_{8AC6DBFB-4F13-43CE-B663-0C6759667BCF}" xr6:coauthVersionLast="47" xr6:coauthVersionMax="47" xr10:uidLastSave="{B76715E6-5468-40EC-BACC-C2B5757F5A2A}"/>
  <bookViews>
    <workbookView xWindow="-120" yWindow="-120" windowWidth="29040" windowHeight="17520" tabRatio="545" xr2:uid="{00000000-000D-0000-FFFF-FFFF00000000}"/>
  </bookViews>
  <sheets>
    <sheet name="HB29 Exec Amend Report" sheetId="2" r:id="rId1"/>
  </sheets>
  <externalReferences>
    <externalReference r:id="rId2"/>
    <externalReference r:id="rId3"/>
  </externalReferences>
  <definedNames>
    <definedName name="ConferenceBillNumber">[1]Lookups!$D$7</definedName>
    <definedName name="ConferenceVersion">[1]Lookups!$D$15</definedName>
    <definedName name="HouseBillNumber">[1]Lookups!$B$7</definedName>
    <definedName name="HouseVersion">[1]Lookups!$B$15</definedName>
    <definedName name="Lst_Agencies">[2]!Tbl_Agencies[Agency]</definedName>
    <definedName name="Lst_ApprovalStatus">[2]!Tbl_ApprovalStatus[Approval Status]</definedName>
    <definedName name="Lst_Cat1">[2]!Tbl_Cat1[Category 1]</definedName>
    <definedName name="Lst_Cat2">[2]!Tbl_Cat2[Category 2]</definedName>
    <definedName name="Lst_Cat3">[2]!Tbl_Cat3[Category 3]</definedName>
    <definedName name="Lst_DebtType">[2]!Tbl_Debt[Debt Type]</definedName>
    <definedName name="Lst_Drivers">[2]!Tbl_Drivers[Budget Drivers]</definedName>
    <definedName name="Lst_Onetime">[2]!Tbl_Ongoing[One-Time Vs Ongoing]</definedName>
    <definedName name="Lst_Type">[2]!Tbl_Type[Type]</definedName>
    <definedName name="Lst_YesNo">[2]Lookups!$B$68:$B$70</definedName>
    <definedName name="LstAmendVersion">[1]Lookups!$F$11:$F$14</definedName>
    <definedName name="_xlnm.Print_Area" localSheetId="0">'HB29 Exec Amend Report'!$B$1:$W$21</definedName>
    <definedName name="_xlnm.Print_Titles" localSheetId="0">'HB29 Exec Amend Report'!$8:$8</definedName>
    <definedName name="SenateBillNumber">[1]Lookups!$C$7</definedName>
    <definedName name="SenateVersion">[1]Lookups!$C$15</definedName>
    <definedName name="SessionURL">[1]Lookups!$D$3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V9" i="2" l="1"/>
  <c r="W9" i="2" s="1"/>
  <c r="T9" i="2" s="1"/>
  <c r="U9" i="2" s="1"/>
  <c r="V10" i="2"/>
  <c r="V11" i="2"/>
  <c r="W11" i="2" s="1"/>
  <c r="V12" i="2"/>
  <c r="V13" i="2"/>
  <c r="W13" i="2" s="1"/>
  <c r="V14" i="2"/>
  <c r="V15" i="2"/>
  <c r="V16" i="2"/>
  <c r="V17" i="2"/>
  <c r="W17" i="2" s="1"/>
  <c r="T17" i="2" s="1"/>
  <c r="U17" i="2" s="1"/>
  <c r="V18" i="2"/>
  <c r="V19" i="2"/>
  <c r="W19" i="2" s="1"/>
  <c r="T19" i="2" s="1"/>
  <c r="U19" i="2" s="1"/>
  <c r="W10" i="2"/>
  <c r="T10" i="2" s="1"/>
  <c r="U10" i="2" s="1"/>
  <c r="W12" i="2"/>
  <c r="W14" i="2"/>
  <c r="W15" i="2"/>
  <c r="T15" i="2" s="1"/>
  <c r="U15" i="2" s="1"/>
  <c r="W16" i="2"/>
  <c r="T16" i="2" s="1"/>
  <c r="U16" i="2" s="1"/>
  <c r="W18" i="2"/>
  <c r="T18" i="2" s="1"/>
  <c r="U18" i="2" s="1"/>
  <c r="T13" i="2" l="1"/>
  <c r="U13" i="2" s="1"/>
  <c r="T14" i="2"/>
  <c r="U14" i="2" s="1"/>
  <c r="T11" i="2"/>
  <c r="U11" i="2" s="1"/>
  <c r="T12" i="2"/>
  <c r="U12" i="2" s="1"/>
  <c r="R4" i="2" l="1"/>
  <c r="R5" i="2"/>
  <c r="Q5" i="2"/>
  <c r="Q2" i="2" l="1"/>
  <c r="Q6" i="2"/>
  <c r="Q3" i="2"/>
  <c r="R3" i="2"/>
  <c r="R2" i="2"/>
  <c r="R6" i="2"/>
  <c r="Q4" i="2"/>
</calcChain>
</file>

<file path=xl/sharedStrings.xml><?xml version="1.0" encoding="utf-8"?>
<sst xmlns="http://schemas.openxmlformats.org/spreadsheetml/2006/main" count="151" uniqueCount="96">
  <si>
    <t>Secretarial Area</t>
  </si>
  <si>
    <t>Sec Area Sort</t>
  </si>
  <si>
    <t>Agency</t>
  </si>
  <si>
    <t>Agy Code</t>
  </si>
  <si>
    <t>Agy Sort</t>
  </si>
  <si>
    <t>Agency Title</t>
  </si>
  <si>
    <t>Item Number</t>
  </si>
  <si>
    <t>Item Sort</t>
  </si>
  <si>
    <t>Amend Number</t>
  </si>
  <si>
    <t>Amendment Title</t>
  </si>
  <si>
    <t>Description</t>
  </si>
  <si>
    <t>Approval Status</t>
  </si>
  <si>
    <t>Fund Type</t>
  </si>
  <si>
    <t>Fund Type Sort</t>
  </si>
  <si>
    <t>Row</t>
  </si>
  <si>
    <t/>
  </si>
  <si>
    <t>GF</t>
  </si>
  <si>
    <t>NGF</t>
  </si>
  <si>
    <t>Bonds</t>
  </si>
  <si>
    <t>Positions</t>
  </si>
  <si>
    <t>GF Resources</t>
  </si>
  <si>
    <t>Count</t>
  </si>
  <si>
    <t>Visible</t>
  </si>
  <si>
    <t>2024 Reconvened Session Executive Amendments</t>
  </si>
  <si>
    <t>Language Only</t>
  </si>
  <si>
    <t>Summary of Proposed Amendments</t>
  </si>
  <si>
    <t>FY 2023</t>
  </si>
  <si>
    <t>FY 2024</t>
  </si>
  <si>
    <t>HB 29 (2024 Caboose Budget)</t>
  </si>
  <si>
    <t>Central Appropriations</t>
  </si>
  <si>
    <t>995: Central Appropriations</t>
  </si>
  <si>
    <t>184000</t>
  </si>
  <si>
    <t>General Fund Resources</t>
  </si>
  <si>
    <t>1200: Miscellaneous Transfers</t>
  </si>
  <si>
    <t>Miscellaneous Transfers</t>
  </si>
  <si>
    <t>3-1.01</t>
  </si>
  <si>
    <t>30000000101</t>
  </si>
  <si>
    <t>Restore Lab Schools reversion</t>
  </si>
  <si>
    <t>Natural and Historic Resources</t>
  </si>
  <si>
    <t>440: Department of Environmental Quality</t>
  </si>
  <si>
    <t>152000</t>
  </si>
  <si>
    <t>Department of Environmental Quality</t>
  </si>
  <si>
    <t>381</t>
  </si>
  <si>
    <t>10000038100</t>
  </si>
  <si>
    <t>486</t>
  </si>
  <si>
    <t>10000048600</t>
  </si>
  <si>
    <t>Amend ARPA language regarding unobligated funds</t>
  </si>
  <si>
    <t>Min Of Fund Type Sort</t>
  </si>
  <si>
    <t>First Row</t>
  </si>
  <si>
    <t>Education</t>
  </si>
  <si>
    <t>197: Direct Aid to Public Education</t>
  </si>
  <si>
    <t>083000</t>
  </si>
  <si>
    <t>Direct Aid to Public Education</t>
  </si>
  <si>
    <t>137</t>
  </si>
  <si>
    <t>10000013700</t>
  </si>
  <si>
    <t>Update state share of FY 2024 salary increase and Academic Year Governor's School payments</t>
  </si>
  <si>
    <t>1006: Revenues</t>
  </si>
  <si>
    <t>Revenues</t>
  </si>
  <si>
    <t>0</t>
  </si>
  <si>
    <t>10000000000</t>
  </si>
  <si>
    <t>Health and Human Resources</t>
  </si>
  <si>
    <t>Approved</t>
  </si>
  <si>
    <t>765: Department of Social Services</t>
  </si>
  <si>
    <t>145000</t>
  </si>
  <si>
    <t>Department of Social Services</t>
  </si>
  <si>
    <t xml:space="preserve">Eliminates the transfer of $85 million to the General Fund intended to support Lab Schools.  </t>
  </si>
  <si>
    <t>Reflect removal of Lab School transfer</t>
  </si>
  <si>
    <t>This amendment reflects changes to General Fund resources from the removal of the Lab School transfer to the General Fund.  A companion amendment to 3-1.01 removes the transfer of Lab School balances to the General Fund.</t>
  </si>
  <si>
    <t>342</t>
  </si>
  <si>
    <t>10000034200</t>
  </si>
  <si>
    <t>Removes language requiring the Commonwealth to rejoin RGGI and directing any state agency or authority with responsibilities identified in § 10.1-1330, Code of Virginia, to take necessary action.</t>
  </si>
  <si>
    <t>Finance</t>
  </si>
  <si>
    <t>161: Department of Taxation</t>
  </si>
  <si>
    <t>128000</t>
  </si>
  <si>
    <t>Department of Taxation</t>
  </si>
  <si>
    <t>274</t>
  </si>
  <si>
    <t>10000027400</t>
  </si>
  <si>
    <t>Remove administrative costs associated with skill game legislation</t>
  </si>
  <si>
    <t>Removes $381,150 in the second year in general fund appropriation and two positions that were provided for the administrative costs of implementing skill game legislation, which is being amended by the Governor.</t>
  </si>
  <si>
    <t>Fund income verification contract increase</t>
  </si>
  <si>
    <t>Adjusts the planned use of ARPA SLFRF dollars. The conference budget reallocated funds away from the Department of Health, however, the department has already obligated those funds. A companion amendment to HB30 provides direction on how unobligated funds should be reallocated.</t>
  </si>
  <si>
    <t>Correct name for appropriate ARPA recipient</t>
  </si>
  <si>
    <t>Provides a technical correction allow King George County access to ARPA funds previously authorized to the King George County Service Authority. The County, not the Service Authority, will be performing the work associated with the project.</t>
  </si>
  <si>
    <t>Provides additional funding to support the required state share of the FY24 K-12 salary increases and Academic Year Governor's School payments based on corrected school division data that the Department of Education (DOE) received after HB/SB29 was introduced.</t>
  </si>
  <si>
    <t>Section</t>
  </si>
  <si>
    <t>Operating</t>
  </si>
  <si>
    <t>Part 3</t>
  </si>
  <si>
    <t>402: Marine Resources Commission</t>
  </si>
  <si>
    <t>155000</t>
  </si>
  <si>
    <t>Marine Resources Commission</t>
  </si>
  <si>
    <t>Menhaden bait license and quota language</t>
  </si>
  <si>
    <t>391</t>
  </si>
  <si>
    <t>10000039100</t>
  </si>
  <si>
    <t>Provides additional funding for the Department of Social Services to address increased costs associated with its income verification contract.</t>
  </si>
  <si>
    <t>Remove language mandating Regional Greenhouse Gas Initiative (RGGI) participation</t>
  </si>
  <si>
    <t>Provides language to prevent the loss of allocated quota of allowable commercial menhaden landings [4 VAC 20-1270-30. C. 1-2] in the event a commercial menhaden bait business which currently holds a license decides to cease commercial fishing. This amendment would direct the Commission to amend regulations to prevent the loss of the current allocated menhaden bait landings, which is 9.96 percent of the commercial menhaden fishery.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</si>
</sst>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6" formatCode="&quot;$&quot;#,##0_);[Red]\(&quot;$&quot;#,##0\)"/>
    <numFmt numFmtId="164" formatCode="[$-409]m/d/yy\ h:mm\ AM/PM;@"/>
  </numFmts>
  <fonts count="8" x14ac:knownFonts="1">
    <font>
      <sz val="11"/>
      <color theme="1"/>
      <name val="Calibri"/>
      <family val="2"/>
      <scheme val="minor"/>
    </font>
    <font>
      <b/>
      <sz val="11"/>
      <color theme="1"/>
      <name val="Calibri"/>
      <family val="2"/>
      <scheme val="minor"/>
    </font>
    <font>
      <sz val="11"/>
      <color theme="0"/>
      <name val="Calibri"/>
      <family val="2"/>
      <scheme val="minor"/>
    </font>
    <font>
      <sz val="8"/>
      <name val="Calibri"/>
      <family val="2"/>
      <scheme val="minor"/>
    </font>
    <font>
      <b/>
      <sz val="12"/>
      <color theme="1"/>
      <name val="Calibri"/>
      <family val="2"/>
      <scheme val="minor"/>
    </font>
    <font>
      <b/>
      <sz val="14"/>
      <color theme="1"/>
      <name val="Calibri"/>
      <family val="2"/>
      <scheme val="minor"/>
    </font>
    <font>
      <b/>
      <i/>
      <sz val="12"/>
      <color theme="1"/>
      <name val="Calibri"/>
      <family val="2"/>
      <scheme val="minor"/>
    </font>
    <font>
      <i/>
      <sz val="11"/>
      <color theme="1"/>
      <name val="Calibri"/>
      <family val="2"/>
      <scheme val="minor"/>
    </font>
  </fonts>
  <fills count="2">
    <fill>
      <patternFill patternType="none"/>
    </fill>
    <fill>
      <patternFill patternType="gray125"/>
    </fill>
  </fills>
  <borders count="4">
    <border>
      <left/>
      <right/>
      <top/>
      <bottom/>
      <diagonal/>
    </border>
    <border>
      <left/>
      <right/>
      <top style="medium">
        <color auto="1"/>
      </top>
      <bottom style="thin">
        <color auto="1"/>
      </bottom>
      <diagonal/>
    </border>
    <border>
      <left/>
      <right/>
      <top style="thin">
        <color auto="1"/>
      </top>
      <bottom style="thin">
        <color auto="1"/>
      </bottom>
      <diagonal/>
    </border>
    <border>
      <left/>
      <right/>
      <top style="thin">
        <color auto="1"/>
      </top>
      <bottom style="medium">
        <color auto="1"/>
      </bottom>
      <diagonal/>
    </border>
  </borders>
  <cellStyleXfs count="1">
    <xf numFmtId="0" fontId="0" fillId="0" borderId="0"/>
  </cellStyleXfs>
  <cellXfs count="29">
    <xf numFmtId="0" fontId="0" fillId="0" borderId="0" xfId="0"/>
    <xf numFmtId="0" fontId="0" fillId="0" borderId="0" xfId="0" applyAlignment="1">
      <alignment horizontal="center" wrapText="1"/>
    </xf>
    <xf numFmtId="0" fontId="0" fillId="0" borderId="0" xfId="0" applyAlignment="1">
      <alignment vertical="top"/>
    </xf>
    <xf numFmtId="0" fontId="0" fillId="0" borderId="0" xfId="0" applyAlignment="1">
      <alignment horizontal="center" vertical="top"/>
    </xf>
    <xf numFmtId="0" fontId="0" fillId="0" borderId="0" xfId="0" applyAlignment="1">
      <alignment horizontal="center" vertical="top" wrapText="1"/>
    </xf>
    <xf numFmtId="0" fontId="5" fillId="0" borderId="0" xfId="0" applyFont="1" applyProtection="1"/>
    <xf numFmtId="0" fontId="0" fillId="0" borderId="0" xfId="0" applyProtection="1"/>
    <xf numFmtId="0" fontId="1" fillId="0" borderId="0" xfId="0" applyFont="1" applyAlignment="1" applyProtection="1">
      <alignment horizontal="center" wrapText="1"/>
    </xf>
    <xf numFmtId="0" fontId="4" fillId="0" borderId="0" xfId="0" applyFont="1" applyProtection="1"/>
    <xf numFmtId="0" fontId="1" fillId="0" borderId="1" xfId="0" applyFont="1" applyBorder="1" applyAlignment="1" applyProtection="1">
      <alignment horizontal="right"/>
    </xf>
    <xf numFmtId="6" fontId="0" fillId="0" borderId="1" xfId="0" applyNumberFormat="1" applyBorder="1" applyProtection="1"/>
    <xf numFmtId="0" fontId="6" fillId="0" borderId="0" xfId="0" applyFont="1" applyProtection="1"/>
    <xf numFmtId="164" fontId="0" fillId="0" borderId="0" xfId="0" applyNumberFormat="1" applyProtection="1"/>
    <xf numFmtId="0" fontId="1" fillId="0" borderId="2" xfId="0" applyFont="1" applyBorder="1" applyAlignment="1" applyProtection="1">
      <alignment horizontal="right"/>
    </xf>
    <xf numFmtId="6" fontId="0" fillId="0" borderId="2" xfId="0" applyNumberFormat="1" applyBorder="1" applyProtection="1"/>
    <xf numFmtId="0" fontId="7" fillId="0" borderId="0" xfId="0" applyFont="1" applyProtection="1"/>
    <xf numFmtId="22" fontId="0" fillId="0" borderId="0" xfId="0" applyNumberFormat="1" applyProtection="1"/>
    <xf numFmtId="0" fontId="1" fillId="0" borderId="3" xfId="0" applyFont="1" applyBorder="1" applyAlignment="1" applyProtection="1">
      <alignment horizontal="right"/>
    </xf>
    <xf numFmtId="4" fontId="0" fillId="0" borderId="3" xfId="0" applyNumberFormat="1" applyBorder="1" applyProtection="1"/>
    <xf numFmtId="0" fontId="1" fillId="0" borderId="0" xfId="0" applyFont="1" applyAlignment="1" applyProtection="1">
      <alignment horizontal="right"/>
    </xf>
    <xf numFmtId="6" fontId="1" fillId="0" borderId="0" xfId="0" applyNumberFormat="1" applyFont="1" applyProtection="1"/>
    <xf numFmtId="0" fontId="0" fillId="0" borderId="0" xfId="0" applyAlignment="1" applyProtection="1">
      <alignment horizontal="center" wrapText="1"/>
    </xf>
    <xf numFmtId="0" fontId="2" fillId="0" borderId="0" xfId="0" applyFont="1" applyAlignment="1" applyProtection="1">
      <alignment horizontal="center" wrapText="1"/>
    </xf>
    <xf numFmtId="0" fontId="0" fillId="0" borderId="0" xfId="0" applyAlignment="1" applyProtection="1">
      <alignment vertical="top" wrapText="1"/>
    </xf>
    <xf numFmtId="0" fontId="0" fillId="0" borderId="0" xfId="0" applyAlignment="1" applyProtection="1">
      <alignment horizontal="center" vertical="top"/>
    </xf>
    <xf numFmtId="0" fontId="0" fillId="0" borderId="0" xfId="0" applyAlignment="1" applyProtection="1">
      <alignment vertical="top"/>
    </xf>
    <xf numFmtId="0" fontId="0" fillId="0" borderId="0" xfId="0" applyAlignment="1" applyProtection="1">
      <alignment horizontal="center" vertical="top" wrapText="1"/>
    </xf>
    <xf numFmtId="0" fontId="0" fillId="0" borderId="0" xfId="0" applyAlignment="1" applyProtection="1">
      <alignment horizontal="right" vertical="top"/>
    </xf>
    <xf numFmtId="6" fontId="0" fillId="0" borderId="0" xfId="0" applyNumberFormat="1" applyAlignment="1" applyProtection="1">
      <alignment vertical="top"/>
    </xf>
  </cellXfs>
  <cellStyles count="1">
    <cellStyle name="Normal" xfId="0" builtinId="0"/>
  </cellStyles>
  <dxfs count="44">
    <dxf>
      <numFmt numFmtId="10" formatCode="&quot;$&quot;#,##0_);[Red]\(&quot;$&quot;#,##0\)"/>
      <alignment horizontal="general" vertical="top" textRotation="0" wrapText="0" indent="0" justifyLastLine="0" shrinkToFit="0" readingOrder="0"/>
      <protection locked="1" hidden="0"/>
    </dxf>
    <dxf>
      <numFmt numFmtId="10" formatCode="&quot;$&quot;#,##0_);[Red]\(&quot;$&quot;#,##0\)"/>
      <alignment horizontal="general" vertical="top" textRotation="0" wrapText="0" indent="0" justifyLastLine="0" shrinkToFit="0" readingOrder="0"/>
      <protection locked="1" hidden="0"/>
    </dxf>
    <dxf>
      <alignment horizontal="center" vertical="top" textRotation="0" wrapText="0" indent="0" justifyLastLine="0" shrinkToFit="0" readingOrder="0"/>
      <protection locked="1" hidden="0"/>
    </dxf>
    <dxf>
      <alignment horizontal="right" vertical="top" textRotation="0" wrapText="0" indent="0" justifyLastLine="0" shrinkToFit="0" readingOrder="0"/>
      <protection locked="1" hidden="0"/>
    </dxf>
    <dxf>
      <alignment horizontal="center"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general" vertical="top" textRotation="0" wrapText="1" indent="0" justifyLastLine="0" shrinkToFit="0" readingOrder="0"/>
      <protection locked="1" hidden="0"/>
    </dxf>
    <dxf>
      <alignment horizontal="center" vertical="top" textRotation="0" wrapText="0" indent="0" justifyLastLine="0" shrinkToFit="0" readingOrder="0"/>
      <protection locked="1" hidden="0"/>
    </dxf>
    <dxf>
      <alignment horizontal="general" vertical="top" textRotation="0" wrapText="0" indent="0" justifyLastLine="0" shrinkToFit="0" readingOrder="0"/>
      <protection locked="1" hidden="0"/>
    </dxf>
    <dxf>
      <alignment horizontal="center" vertical="top" textRotation="0" wrapText="1" indent="0" justifyLastLine="0" shrinkToFit="0" readingOrder="0"/>
      <protection locked="1" hidden="0"/>
    </dxf>
    <dxf>
      <alignment horizontal="center" vertical="top" textRotation="0" wrapText="0" indent="0" justifyLastLine="0" shrinkToFit="0" readingOrder="0"/>
      <protection locked="1" hidden="0"/>
    </dxf>
    <dxf>
      <alignment horizontal="general" vertical="top" textRotation="0" wrapText="1" indent="0" justifyLastLine="0" shrinkToFit="0" readingOrder="0"/>
      <protection locked="1" hidden="0"/>
    </dxf>
    <dxf>
      <alignment horizontal="center" vertical="top" textRotation="0" wrapText="0" indent="0" justifyLastLine="0" shrinkToFit="0" readingOrder="0"/>
      <protection locked="1" hidden="0"/>
    </dxf>
    <dxf>
      <alignment horizontal="center" vertical="top" textRotation="0" wrapText="0" indent="0" justifyLastLine="0" shrinkToFit="0" readingOrder="0"/>
      <protection locked="1" hidden="0"/>
    </dxf>
    <dxf>
      <alignment horizontal="general" vertical="top" textRotation="0" wrapText="0" indent="0" justifyLastLine="0" shrinkToFit="0" readingOrder="0"/>
      <protection locked="1" hidden="0"/>
    </dxf>
    <dxf>
      <alignment horizontal="center" vertical="top" textRotation="0" wrapText="0" indent="0" justifyLastLine="0" shrinkToFit="0" readingOrder="0"/>
      <protection locked="1" hidden="0"/>
    </dxf>
    <dxf>
      <alignment horizontal="general" vertical="top" textRotation="0" wrapText="1" indent="0" justifyLastLine="0" shrinkToFit="0" readingOrder="0"/>
      <protection locked="1" hidden="0"/>
    </dxf>
    <dxf>
      <numFmt numFmtId="4" formatCode="#,##0.00"/>
    </dxf>
    <dxf>
      <font>
        <color theme="0"/>
      </font>
    </dxf>
    <dxf>
      <border>
        <bottom style="thin">
          <color auto="1"/>
        </bottom>
        <vertical/>
        <horizontal/>
      </border>
    </dxf>
    <dxf>
      <border>
        <bottom/>
        <vertical/>
        <horizontal/>
      </border>
    </dxf>
    <dxf>
      <font>
        <color theme="0"/>
      </font>
    </dxf>
    <dxf>
      <numFmt numFmtId="0" formatCode="General"/>
      <alignment horizontal="center" vertical="top" textRotation="0" wrapText="0" indent="0" justifyLastLine="0" shrinkToFit="0" readingOrder="0"/>
    </dxf>
    <dxf>
      <numFmt numFmtId="0" formatCode="General"/>
      <alignment horizontal="center" vertical="top" textRotation="0" wrapText="0" indent="0" justifyLastLine="0" shrinkToFit="0" readingOrder="0"/>
    </dxf>
    <dxf>
      <numFmt numFmtId="0" formatCode="General"/>
      <alignment horizontal="center" vertical="top" textRotation="0" wrapText="1" indent="0" justifyLastLine="0" shrinkToFit="0" readingOrder="0"/>
    </dxf>
    <dxf>
      <numFmt numFmtId="0" formatCode="General"/>
      <alignment horizontal="center" vertical="top" textRotation="0" wrapText="1" indent="0" justifyLastLine="0" shrinkToFit="0" readingOrder="0"/>
    </dxf>
    <dxf>
      <alignment horizontal="general" vertical="top" textRotation="0" wrapText="0" indent="0" justifyLastLine="0" shrinkToFit="0" readingOrder="0"/>
    </dxf>
    <dxf>
      <alignment vertical="top" textRotation="0" wrapText="0" indent="0" justifyLastLine="0" shrinkToFit="0" readingOrder="0"/>
    </dxf>
    <dxf>
      <alignment horizontal="center" vertical="bottom" textRotation="0" wrapText="1" indent="0" justifyLastLine="0" shrinkToFit="0" readingOrder="0"/>
    </dxf>
    <dxf>
      <fill>
        <patternFill patternType="solid">
          <fgColor theme="9" tint="0.79998168889431442"/>
          <bgColor theme="9" tint="0.79998168889431442"/>
        </patternFill>
      </fill>
    </dxf>
    <dxf>
      <fill>
        <patternFill>
          <bgColor rgb="FFE6EBEE"/>
        </patternFill>
      </fill>
    </dxf>
    <dxf>
      <fill>
        <patternFill patternType="none">
          <fgColor indexed="64"/>
          <bgColor auto="1"/>
        </patternFill>
      </fill>
    </dxf>
    <dxf>
      <font>
        <b/>
        <color theme="1"/>
      </font>
    </dxf>
    <dxf>
      <font>
        <b/>
        <color theme="1"/>
      </font>
    </dxf>
    <dxf>
      <font>
        <b/>
        <color theme="1"/>
      </font>
      <border>
        <top style="double">
          <color theme="9"/>
        </top>
      </border>
    </dxf>
    <dxf>
      <font>
        <b/>
        <color theme="0"/>
      </font>
      <fill>
        <patternFill patternType="solid">
          <fgColor rgb="FF445964"/>
          <bgColor rgb="FF445964"/>
        </patternFill>
      </fill>
    </dxf>
    <dxf>
      <font>
        <color theme="1"/>
      </font>
      <border>
        <left style="medium">
          <color rgb="FF445964"/>
        </left>
        <right style="medium">
          <color rgb="FF445964"/>
        </right>
        <top style="medium">
          <color rgb="FF445964"/>
        </top>
        <bottom style="medium">
          <color rgb="FF445964"/>
        </bottom>
        <vertical style="thin">
          <color rgb="FFB1C2CB"/>
        </vertical>
        <horizontal style="thin">
          <color rgb="FFB1C2CB"/>
        </horizontal>
      </border>
    </dxf>
    <dxf>
      <fill>
        <patternFill patternType="solid">
          <fgColor theme="0" tint="-0.14999847407452621"/>
          <bgColor theme="0" tint="-0.14999847407452621"/>
        </patternFill>
      </fill>
    </dxf>
    <dxf>
      <fill>
        <patternFill patternType="none">
          <fgColor indexed="64"/>
          <bgColor auto="1"/>
        </patternFill>
      </fill>
    </dxf>
    <dxf>
      <font>
        <b/>
        <color theme="1"/>
      </font>
    </dxf>
    <dxf>
      <font>
        <b/>
        <color theme="1"/>
      </font>
    </dxf>
    <dxf>
      <font>
        <b/>
        <color theme="1"/>
      </font>
      <border>
        <top style="thin">
          <color theme="1"/>
        </top>
      </border>
    </dxf>
    <dxf>
      <font>
        <b/>
        <color theme="1"/>
      </font>
      <border>
        <top/>
        <bottom style="thick">
          <color theme="1"/>
        </bottom>
        <vertical/>
        <horizontal/>
      </border>
    </dxf>
    <dxf>
      <font>
        <color theme="1"/>
      </font>
      <border>
        <top style="thin">
          <color theme="1"/>
        </top>
        <bottom style="thick">
          <color theme="1"/>
        </bottom>
        <horizontal style="medium">
          <color theme="1"/>
        </horizontal>
      </border>
    </dxf>
  </dxfs>
  <tableStyles count="2" defaultTableStyle="TableStyleMedium2" defaultPivotStyle="PivotStyleLight16">
    <tableStyle name="TableStyleLight1 2" pivot="0" count="7" xr9:uid="{EAEB41B1-26B7-429C-A5D5-ED02CFC100BD}">
      <tableStyleElement type="wholeTable" dxfId="43"/>
      <tableStyleElement type="headerRow" dxfId="42"/>
      <tableStyleElement type="totalRow" dxfId="41"/>
      <tableStyleElement type="firstColumn" dxfId="40"/>
      <tableStyleElement type="lastColumn" dxfId="39"/>
      <tableStyleElement type="firstRowStripe" dxfId="38"/>
      <tableStyleElement type="firstColumnStripe" dxfId="37"/>
    </tableStyle>
    <tableStyle name="TableStyleMedium7 2" pivot="0" count="8" xr9:uid="{A1C2EA99-6968-4E19-8764-AAE45134A9BA}">
      <tableStyleElement type="wholeTable" dxfId="36"/>
      <tableStyleElement type="headerRow" dxfId="35"/>
      <tableStyleElement type="totalRow" dxfId="34"/>
      <tableStyleElement type="firstColumn" dxfId="33"/>
      <tableStyleElement type="lastColumn" dxfId="32"/>
      <tableStyleElement type="firstRowStripe" dxfId="31"/>
      <tableStyleElement type="secondRowStripe" dxfId="30"/>
      <tableStyleElement type="firstColumnStripe" dxfId="29"/>
    </tableStyle>
  </tableStyles>
  <colors>
    <mruColors>
      <color rgb="FFFFF4D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2.xml"/><Relationship Id="rId7" Type="http://schemas.openxmlformats.org/officeDocument/2006/relationships/calcChain" Target="calcChain.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https://covgov.sharepoint.com/sites/TM-DPB-DPBBudgetOperations/Shared%20Documents/General%20Assembly%20Session/2024%20Session/Side%20By%20Side/2024_HBSB30_GeneralAssembly_Amendments.xlsx" TargetMode="External"/><Relationship Id="rId1" Type="http://schemas.openxmlformats.org/officeDocument/2006/relationships/externalLinkPath" Target="/sites/TM-DPB-DPBBudgetOperations/Shared%20Documents/General%20Assembly%20Session/2024%20Session/Side%20By%20Side/2024_HBSB30_GeneralAssembly_Amendments.xlsx"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https://covgov.sharepoint.com/sites/TM-DPB-DPBBudgetOperations/Shared%20Documents/General%20Assembly%20Session/2024%20Session/Reconvened%20Amendments/Big%20Bill/2024%20Reconvened%20Big%20Bill%20Executive%20Amendment%20Entry.xlsx" TargetMode="External"/><Relationship Id="rId1" Type="http://schemas.openxmlformats.org/officeDocument/2006/relationships/externalLinkPath" Target="/sites/TM-DPB-DPBBudgetOperations/Shared%20Documents/General%20Assembly%20Session/2024%20Session/Reconvened%20Amendments/Big%20Bill/2024%20Reconvened%20Big%20Bill%20Executive%20Amendment%20Entry.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Conference Amendments"/>
      <sheetName val="Conference Items"/>
      <sheetName val="House Items"/>
      <sheetName val="Senate Items"/>
      <sheetName val="Conference Top GF Spend"/>
      <sheetName val="Conference Top GF Savings"/>
      <sheetName val="House Amendments"/>
      <sheetName val="Senate Amendments"/>
      <sheetName val="House Top GF Spend"/>
      <sheetName val="Senate Top GF Spend"/>
      <sheetName val="House Top GF Savings"/>
      <sheetName val="Senate Top GF Savings"/>
      <sheetName val="Tbl_Agencies"/>
      <sheetName val="Lookups"/>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3">
          <cell r="D3" t="str">
            <v>2024/1</v>
          </cell>
        </row>
        <row r="7">
          <cell r="B7" t="str">
            <v>HB30</v>
          </cell>
          <cell r="C7" t="str">
            <v>SB30</v>
          </cell>
          <cell r="D7" t="str">
            <v>HB30</v>
          </cell>
        </row>
        <row r="11">
          <cell r="F11" t="str">
            <v>Committee Approved</v>
          </cell>
        </row>
        <row r="12">
          <cell r="F12" t="str">
            <v>Floor Request</v>
          </cell>
        </row>
        <row r="13">
          <cell r="F13" t="str">
            <v>Floor Approved</v>
          </cell>
        </row>
        <row r="14">
          <cell r="F14" t="str">
            <v>Conference</v>
          </cell>
        </row>
        <row r="15">
          <cell r="B15" t="str">
            <v>FA</v>
          </cell>
          <cell r="C15" t="str">
            <v>FA</v>
          </cell>
          <cell r="D15" t="str">
            <v>CR</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Executive Amendments"/>
      <sheetName val="Agency Add Ons"/>
      <sheetName val="Agency Default Drivers"/>
      <sheetName val="Agencies Listing"/>
      <sheetName val="Lookups"/>
      <sheetName val="Items"/>
      <sheetName val="AgencyItems"/>
      <sheetName val="2024 Reconvened Big Bill Execut"/>
    </sheetNames>
    <sheetDataSet>
      <sheetData sheetId="0"/>
      <sheetData sheetId="1" refreshError="1"/>
      <sheetData sheetId="2" refreshError="1"/>
      <sheetData sheetId="3"/>
      <sheetData sheetId="4">
        <row r="67">
          <cell r="B67" t="str">
            <v>Yes / No</v>
          </cell>
        </row>
        <row r="68">
          <cell r="B68" t="str">
            <v>YES</v>
          </cell>
        </row>
        <row r="69">
          <cell r="B69" t="str">
            <v>NO</v>
          </cell>
        </row>
      </sheetData>
      <sheetData sheetId="5" refreshError="1"/>
      <sheetData sheetId="6" refreshError="1"/>
      <sheetData sheetId="7"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8AE8C65-3616-4140-94B6-48B49A5E0766}" name="Tbl_ExecAmendData_Stacked" displayName="Tbl_ExecAmendData_Stacked" ref="B8:W19" totalsRowShown="0" headerRowDxfId="28" dataDxfId="27">
  <autoFilter ref="B8:W19" xr:uid="{28AE8C65-3616-4140-94B6-48B49A5E0766}"/>
  <tableColumns count="22">
    <tableColumn id="1" xr3:uid="{99DF343A-F380-4692-BC19-15583ED7BB39}" name="Secretarial Area" dataDxfId="16"/>
    <tableColumn id="2" xr3:uid="{3FCCBD6A-ABE9-4BFE-81C2-0AE794723AB4}" name="Sec Area Sort" dataDxfId="15"/>
    <tableColumn id="3" xr3:uid="{D1201F1B-2EB2-46EA-8B20-B759921FF75C}" name="Agency" dataDxfId="14"/>
    <tableColumn id="4" xr3:uid="{A937D946-2737-4620-9A30-70CDBAFA1B72}" name="Agy Code" dataDxfId="13"/>
    <tableColumn id="5" xr3:uid="{956FFA92-A543-4AF5-BCAE-3386C2B60E75}" name="Agy Sort" dataDxfId="12"/>
    <tableColumn id="6" xr3:uid="{4ADAE69A-C11C-4047-9D77-C958F85EB360}" name="Agency Title" dataDxfId="11"/>
    <tableColumn id="8" xr3:uid="{A7991D91-74AE-4CEA-991C-B8FC0EEC631E}" name="Section" dataDxfId="10"/>
    <tableColumn id="7" xr3:uid="{73341B03-DBAF-4FE9-9104-4041FBD2E828}" name="Item Number" dataDxfId="9"/>
    <tableColumn id="9" xr3:uid="{A392AF92-F375-4806-AE0A-19B2AC7545E0}" name="Item Sort" dataDxfId="8"/>
    <tableColumn id="10" xr3:uid="{776FE647-9BB9-4828-B953-129585BA26FE}" name="Amend Number" dataDxfId="7"/>
    <tableColumn id="11" xr3:uid="{C6DBE189-9EAA-4B84-9147-F57715105D33}" name="Amendment Title" dataDxfId="6"/>
    <tableColumn id="13" xr3:uid="{59AF01B3-23AC-49B2-B7F2-2D6025BBEB61}" name="Description" dataDxfId="5"/>
    <tableColumn id="15" xr3:uid="{4ACEEDB8-FD5C-4EEA-B756-576D0203C10B}" name="Approval Status" dataDxfId="4"/>
    <tableColumn id="20" xr3:uid="{9C63F983-E7DA-4A7C-9C7A-27020971C21D}" name="Fund Type" dataDxfId="3"/>
    <tableColumn id="21" xr3:uid="{02F602EE-B7C0-4A75-8B23-F08DD551D414}" name="Fund Type Sort" dataDxfId="2"/>
    <tableColumn id="26" xr3:uid="{A69C7D1A-A3CB-4430-9CFC-91B851F6C0AB}" name="FY 2023" dataDxfId="1"/>
    <tableColumn id="27" xr3:uid="{D89ED086-4DFC-45BA-A01E-3306B10C1E59}" name="FY 2024" dataDxfId="0"/>
    <tableColumn id="31" xr3:uid="{231B66EB-FE4C-4A54-B1F1-3F763EAD5F6D}" name="Row" dataDxfId="26"/>
    <tableColumn id="46" xr3:uid="{1D7743A4-077F-43CC-ADCF-2AF057D2F1B4}" name="Min Of Fund Type Sort" dataDxfId="25">
      <calculatedColumnFormula>_xlfn.MINIFS(Tbl_ExecAmendData_Stacked[Fund Type Sort],Tbl_ExecAmendData_Stacked[Row],Tbl_ExecAmendData_Stacked[[#This Row],[Row]],Tbl_ExecAmendData_Stacked[Visible],1)</calculatedColumnFormula>
    </tableColumn>
    <tableColumn id="41" xr3:uid="{31942F7F-8860-4889-8AB9-6AA871560F21}" name="First Row" dataDxfId="24">
      <calculatedColumnFormula>IF(Tbl_ExecAmendData_Stacked[[#This Row],[Min Of Fund Type Sort]]=Tbl_ExecAmendData_Stacked[[#This Row],[Fund Type Sort]],"YES","NO")</calculatedColumnFormula>
    </tableColumn>
    <tableColumn id="43" xr3:uid="{40A87293-E34B-4221-B527-DC9A4B7CD3DD}" name="Count" dataDxfId="23">
      <calculatedColumnFormula>1</calculatedColumnFormula>
    </tableColumn>
    <tableColumn id="44" xr3:uid="{28BB9E6E-2837-4B8E-9989-0F0184A38852}" name="Visible" dataDxfId="22">
      <calculatedColumnFormula>SUBTOTAL(109,Tbl_ExecAmendData_Stacked[[#This Row],[Count]])</calculatedColumnFormula>
    </tableColumn>
  </tableColumns>
  <tableStyleInfo name="TableStyleLight1 2"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91B47D-4C05-4B67-9D74-CB629074CF6B}">
  <sheetPr>
    <pageSetUpPr fitToPage="1"/>
  </sheetPr>
  <dimension ref="A1:AZ19"/>
  <sheetViews>
    <sheetView showGridLines="0" tabSelected="1" workbookViewId="0">
      <pane xSplit="12" ySplit="8" topLeftCell="M9" activePane="bottomRight" state="frozen"/>
      <selection pane="topRight" activeCell="M1" sqref="M1"/>
      <selection pane="bottomLeft" activeCell="A14" sqref="A14"/>
      <selection pane="bottomRight" activeCell="B4" sqref="B4"/>
    </sheetView>
  </sheetViews>
  <sheetFormatPr defaultColWidth="0" defaultRowHeight="15" x14ac:dyDescent="0.25"/>
  <cols>
    <col min="1" max="1" width="1.7109375" customWidth="1"/>
    <col min="2" max="2" width="15.85546875" style="6" customWidth="1"/>
    <col min="3" max="3" width="14.85546875" style="6" hidden="1" customWidth="1"/>
    <col min="4" max="4" width="30.7109375" style="6" hidden="1" customWidth="1"/>
    <col min="5" max="5" width="11.5703125" style="6" hidden="1" customWidth="1"/>
    <col min="6" max="6" width="10.5703125" style="6" hidden="1" customWidth="1"/>
    <col min="7" max="7" width="25.140625" style="6" customWidth="1"/>
    <col min="8" max="8" width="10.140625" style="6" hidden="1" customWidth="1"/>
    <col min="9" max="9" width="9.5703125" style="6" customWidth="1"/>
    <col min="10" max="10" width="12" style="6" hidden="1" customWidth="1"/>
    <col min="11" max="11" width="11.28515625" style="6" customWidth="1"/>
    <col min="12" max="12" width="28.7109375" style="6" customWidth="1"/>
    <col min="13" max="13" width="38.7109375" style="6" customWidth="1"/>
    <col min="14" max="14" width="19.5703125" style="6" hidden="1" customWidth="1"/>
    <col min="15" max="15" width="13.7109375" style="6" customWidth="1"/>
    <col min="16" max="16" width="13.28515625" style="6" hidden="1" customWidth="1"/>
    <col min="17" max="17" width="14.5703125" style="6" bestFit="1" customWidth="1"/>
    <col min="18" max="18" width="15.140625" style="6" customWidth="1"/>
    <col min="19" max="19" width="11.140625" hidden="1" customWidth="1"/>
    <col min="20" max="20" width="13.7109375" hidden="1" customWidth="1"/>
    <col min="21" max="21" width="16.5703125" hidden="1" customWidth="1"/>
    <col min="22" max="22" width="15.5703125" hidden="1" customWidth="1"/>
    <col min="23" max="23" width="16.42578125" hidden="1" customWidth="1"/>
    <col min="24" max="24" width="5.85546875" customWidth="1"/>
    <col min="25" max="25" width="19.140625" hidden="1" customWidth="1"/>
    <col min="26" max="26" width="14.85546875" hidden="1" customWidth="1"/>
    <col min="27" max="27" width="17.85546875" hidden="1" customWidth="1"/>
    <col min="28" max="28" width="19.28515625" hidden="1" customWidth="1"/>
    <col min="29" max="29" width="21" hidden="1" customWidth="1"/>
    <col min="30" max="30" width="18.5703125" hidden="1" customWidth="1"/>
    <col min="31" max="31" width="18.28515625" hidden="1" customWidth="1"/>
    <col min="32" max="32" width="20" hidden="1" customWidth="1"/>
    <col min="33" max="33" width="14.85546875" hidden="1" customWidth="1"/>
    <col min="34" max="37" width="15.140625" hidden="1" customWidth="1"/>
    <col min="38" max="38" width="21.5703125" hidden="1" customWidth="1"/>
    <col min="39" max="39" width="15.140625" hidden="1" customWidth="1"/>
    <col min="40" max="40" width="10.42578125" hidden="1" customWidth="1"/>
    <col min="41" max="41" width="10.85546875" hidden="1" customWidth="1"/>
    <col min="42" max="42" width="10.7109375" hidden="1" customWidth="1"/>
    <col min="43" max="43" width="11.140625" hidden="1" customWidth="1"/>
    <col min="44" max="44" width="10.28515625" hidden="1" customWidth="1"/>
    <col min="45" max="45" width="11.42578125" hidden="1" customWidth="1"/>
    <col min="46" max="46" width="10.85546875" hidden="1" customWidth="1"/>
    <col min="47" max="48" width="0" hidden="1" customWidth="1"/>
    <col min="49" max="49" width="10.28515625" hidden="1" customWidth="1"/>
    <col min="50" max="50" width="11.42578125" hidden="1" customWidth="1"/>
    <col min="51" max="51" width="10.28515625" hidden="1" customWidth="1"/>
    <col min="52" max="52" width="11.42578125" hidden="1" customWidth="1"/>
    <col min="53" max="16384" width="9.140625" hidden="1"/>
  </cols>
  <sheetData>
    <row r="1" spans="2:23" ht="19.5" thickBot="1" x14ac:dyDescent="0.35">
      <c r="B1" s="5" t="s">
        <v>23</v>
      </c>
      <c r="Q1" s="7" t="s">
        <v>26</v>
      </c>
      <c r="R1" s="7" t="s">
        <v>27</v>
      </c>
    </row>
    <row r="2" spans="2:23" ht="15.75" x14ac:dyDescent="0.25">
      <c r="B2" s="8" t="s">
        <v>25</v>
      </c>
      <c r="O2" s="9" t="s">
        <v>20</v>
      </c>
      <c r="Q2" s="10">
        <f>SUMIFS(Tbl_ExecAmendData_Stacked[FY 2023],Tbl_ExecAmendData_Stacked[[Fund Type]:[Fund Type]],$O2,Tbl_ExecAmendData_Stacked[[Visible]:[Visible]],1)</f>
        <v>0</v>
      </c>
      <c r="R2" s="10">
        <f>SUMIFS(Tbl_ExecAmendData_Stacked[FY 2024],Tbl_ExecAmendData_Stacked[[Fund Type]:[Fund Type]],$O2,Tbl_ExecAmendData_Stacked[[Visible]:[Visible]],1)</f>
        <v>-85127240</v>
      </c>
    </row>
    <row r="3" spans="2:23" ht="15.75" x14ac:dyDescent="0.25">
      <c r="B3" s="11" t="s">
        <v>28</v>
      </c>
      <c r="N3" s="12"/>
      <c r="O3" s="13" t="s">
        <v>16</v>
      </c>
      <c r="Q3" s="14">
        <f>SUMIFS(Tbl_ExecAmendData_Stacked[FY 2023],Tbl_ExecAmendData_Stacked[[Fund Type]:[Fund Type]],$O3,Tbl_ExecAmendData_Stacked[[Visible]:[Visible]],1)</f>
        <v>0</v>
      </c>
      <c r="R3" s="14">
        <f>SUMIFS(Tbl_ExecAmendData_Stacked[FY 2024],Tbl_ExecAmendData_Stacked[[Fund Type]:[Fund Type]],$O3,Tbl_ExecAmendData_Stacked[[Visible]:[Visible]],1)</f>
        <v>8426657</v>
      </c>
    </row>
    <row r="4" spans="2:23" x14ac:dyDescent="0.25">
      <c r="B4" s="15"/>
      <c r="O4" s="13" t="s">
        <v>17</v>
      </c>
      <c r="Q4" s="14">
        <f>SUMIFS(Tbl_ExecAmendData_Stacked[FY 2023],Tbl_ExecAmendData_Stacked[[Fund Type]:[Fund Type]],$O4,Tbl_ExecAmendData_Stacked[[Visible]:[Visible]],1)</f>
        <v>0</v>
      </c>
      <c r="R4" s="14">
        <f>SUMIFS(Tbl_ExecAmendData_Stacked[FY 2024],Tbl_ExecAmendData_Stacked[[Fund Type]:[Fund Type]],$O4,Tbl_ExecAmendData_Stacked[[Visible]:[Visible]],1)</f>
        <v>2578828</v>
      </c>
    </row>
    <row r="5" spans="2:23" x14ac:dyDescent="0.25">
      <c r="L5" s="16"/>
      <c r="O5" s="13" t="s">
        <v>18</v>
      </c>
      <c r="Q5" s="14">
        <f>SUMIFS(Tbl_ExecAmendData_Stacked[FY 2023],Tbl_ExecAmendData_Stacked[[Fund Type]:[Fund Type]],$O5,Tbl_ExecAmendData_Stacked[[Visible]:[Visible]],1)</f>
        <v>0</v>
      </c>
      <c r="R5" s="14">
        <f>SUMIFS(Tbl_ExecAmendData_Stacked[FY 2024],Tbl_ExecAmendData_Stacked[[Fund Type]:[Fund Type]],$O5,Tbl_ExecAmendData_Stacked[[Visible]:[Visible]],1)</f>
        <v>0</v>
      </c>
    </row>
    <row r="6" spans="2:23" ht="15.75" thickBot="1" x14ac:dyDescent="0.3">
      <c r="O6" s="17" t="s">
        <v>19</v>
      </c>
      <c r="Q6" s="18">
        <f>SUMIFS(Tbl_ExecAmendData_Stacked[FY 2023],Tbl_ExecAmendData_Stacked[[Fund Type]:[Fund Type]],$O6,Tbl_ExecAmendData_Stacked[[Visible]:[Visible]],1)</f>
        <v>0</v>
      </c>
      <c r="R6" s="18">
        <f>SUMIFS(Tbl_ExecAmendData_Stacked[FY 2024],Tbl_ExecAmendData_Stacked[[Fund Type]:[Fund Type]],$O6,Tbl_ExecAmendData_Stacked[[Visible]:[Visible]],1)</f>
        <v>-2</v>
      </c>
    </row>
    <row r="7" spans="2:23" x14ac:dyDescent="0.25">
      <c r="O7" s="19"/>
      <c r="Q7" s="20"/>
      <c r="R7" s="20"/>
    </row>
    <row r="8" spans="2:23" ht="30" x14ac:dyDescent="0.25">
      <c r="B8" s="21" t="s">
        <v>0</v>
      </c>
      <c r="C8" s="21" t="s">
        <v>1</v>
      </c>
      <c r="D8" s="21" t="s">
        <v>2</v>
      </c>
      <c r="E8" s="21" t="s">
        <v>3</v>
      </c>
      <c r="F8" s="21" t="s">
        <v>4</v>
      </c>
      <c r="G8" s="21" t="s">
        <v>5</v>
      </c>
      <c r="H8" s="21" t="s">
        <v>84</v>
      </c>
      <c r="I8" s="21" t="s">
        <v>6</v>
      </c>
      <c r="J8" s="21" t="s">
        <v>7</v>
      </c>
      <c r="K8" s="21" t="s">
        <v>8</v>
      </c>
      <c r="L8" s="21" t="s">
        <v>9</v>
      </c>
      <c r="M8" s="21" t="s">
        <v>10</v>
      </c>
      <c r="N8" s="21" t="s">
        <v>11</v>
      </c>
      <c r="O8" s="22" t="s">
        <v>12</v>
      </c>
      <c r="P8" s="21" t="s">
        <v>13</v>
      </c>
      <c r="Q8" s="21" t="s">
        <v>26</v>
      </c>
      <c r="R8" s="21" t="s">
        <v>27</v>
      </c>
      <c r="S8" s="1" t="s">
        <v>14</v>
      </c>
      <c r="T8" s="1" t="s">
        <v>47</v>
      </c>
      <c r="U8" s="1" t="s">
        <v>48</v>
      </c>
      <c r="V8" s="1" t="s">
        <v>21</v>
      </c>
      <c r="W8" s="1" t="s">
        <v>22</v>
      </c>
    </row>
    <row r="9" spans="2:23" ht="97.5" customHeight="1" x14ac:dyDescent="0.25">
      <c r="B9" s="23" t="s">
        <v>32</v>
      </c>
      <c r="C9" s="24">
        <v>0</v>
      </c>
      <c r="D9" s="25" t="s">
        <v>56</v>
      </c>
      <c r="E9" s="24">
        <v>1006</v>
      </c>
      <c r="F9" s="24">
        <v>1</v>
      </c>
      <c r="G9" s="23" t="s">
        <v>57</v>
      </c>
      <c r="H9" s="24" t="s">
        <v>85</v>
      </c>
      <c r="I9" s="26" t="s">
        <v>58</v>
      </c>
      <c r="J9" s="25" t="s">
        <v>59</v>
      </c>
      <c r="K9" s="24">
        <v>1</v>
      </c>
      <c r="L9" s="23" t="s">
        <v>66</v>
      </c>
      <c r="M9" s="23" t="s">
        <v>67</v>
      </c>
      <c r="N9" s="26" t="s">
        <v>61</v>
      </c>
      <c r="O9" s="27" t="s">
        <v>24</v>
      </c>
      <c r="P9" s="24">
        <v>15</v>
      </c>
      <c r="Q9" s="28"/>
      <c r="R9" s="28">
        <v>0</v>
      </c>
      <c r="S9" s="2">
        <v>5</v>
      </c>
      <c r="T9" s="4">
        <f>_xlfn.MINIFS(Tbl_ExecAmendData_Stacked[Fund Type Sort],Tbl_ExecAmendData_Stacked[Row],Tbl_ExecAmendData_Stacked[[#This Row],[Row]],Tbl_ExecAmendData_Stacked[Visible],1)</f>
        <v>15</v>
      </c>
      <c r="U9" s="4" t="str">
        <f>IF(Tbl_ExecAmendData_Stacked[[#This Row],[Min Of Fund Type Sort]]=Tbl_ExecAmendData_Stacked[[#This Row],[Fund Type Sort]],"YES","NO")</f>
        <v>YES</v>
      </c>
      <c r="V9" s="3">
        <f>1</f>
        <v>1</v>
      </c>
      <c r="W9" s="3">
        <f>SUBTOTAL(109,Tbl_ExecAmendData_Stacked[[#This Row],[Count]])</f>
        <v>1</v>
      </c>
    </row>
    <row r="10" spans="2:23" ht="105" x14ac:dyDescent="0.25">
      <c r="B10" s="23" t="s">
        <v>49</v>
      </c>
      <c r="C10" s="24">
        <v>7</v>
      </c>
      <c r="D10" s="25" t="s">
        <v>50</v>
      </c>
      <c r="E10" s="24">
        <v>197</v>
      </c>
      <c r="F10" s="24" t="s">
        <v>51</v>
      </c>
      <c r="G10" s="23" t="s">
        <v>52</v>
      </c>
      <c r="H10" s="24" t="s">
        <v>85</v>
      </c>
      <c r="I10" s="26" t="s">
        <v>53</v>
      </c>
      <c r="J10" s="25" t="s">
        <v>54</v>
      </c>
      <c r="K10" s="24">
        <v>2</v>
      </c>
      <c r="L10" s="23" t="s">
        <v>55</v>
      </c>
      <c r="M10" s="23" t="s">
        <v>83</v>
      </c>
      <c r="N10" s="26" t="s">
        <v>61</v>
      </c>
      <c r="O10" s="27" t="s">
        <v>16</v>
      </c>
      <c r="P10" s="24">
        <v>20</v>
      </c>
      <c r="Q10" s="28"/>
      <c r="R10" s="28">
        <v>5899767</v>
      </c>
      <c r="S10" s="2">
        <v>6</v>
      </c>
      <c r="T10" s="4">
        <f>_xlfn.MINIFS(Tbl_ExecAmendData_Stacked[Fund Type Sort],Tbl_ExecAmendData_Stacked[Row],Tbl_ExecAmendData_Stacked[[#This Row],[Row]],Tbl_ExecAmendData_Stacked[Visible],1)</f>
        <v>20</v>
      </c>
      <c r="U10" s="4" t="str">
        <f>IF(Tbl_ExecAmendData_Stacked[[#This Row],[Min Of Fund Type Sort]]=Tbl_ExecAmendData_Stacked[[#This Row],[Fund Type Sort]],"YES","NO")</f>
        <v>YES</v>
      </c>
      <c r="V10" s="3">
        <f>1</f>
        <v>1</v>
      </c>
      <c r="W10" s="3">
        <f>SUBTOTAL(109,Tbl_ExecAmendData_Stacked[[#This Row],[Count]])</f>
        <v>1</v>
      </c>
    </row>
    <row r="11" spans="2:23" ht="90" x14ac:dyDescent="0.25">
      <c r="B11" s="23" t="s">
        <v>71</v>
      </c>
      <c r="C11" s="24">
        <v>8</v>
      </c>
      <c r="D11" s="25" t="s">
        <v>72</v>
      </c>
      <c r="E11" s="24">
        <v>161</v>
      </c>
      <c r="F11" s="24" t="s">
        <v>73</v>
      </c>
      <c r="G11" s="23" t="s">
        <v>74</v>
      </c>
      <c r="H11" s="24" t="s">
        <v>85</v>
      </c>
      <c r="I11" s="26" t="s">
        <v>75</v>
      </c>
      <c r="J11" s="25" t="s">
        <v>76</v>
      </c>
      <c r="K11" s="24">
        <v>3</v>
      </c>
      <c r="L11" s="23" t="s">
        <v>77</v>
      </c>
      <c r="M11" s="23" t="s">
        <v>78</v>
      </c>
      <c r="N11" s="26" t="s">
        <v>61</v>
      </c>
      <c r="O11" s="27" t="s">
        <v>16</v>
      </c>
      <c r="P11" s="24">
        <v>20</v>
      </c>
      <c r="Q11" s="28"/>
      <c r="R11" s="28">
        <v>-381150</v>
      </c>
      <c r="S11" s="2">
        <v>7</v>
      </c>
      <c r="T11" s="4">
        <f>_xlfn.MINIFS(Tbl_ExecAmendData_Stacked[Fund Type Sort],Tbl_ExecAmendData_Stacked[Row],Tbl_ExecAmendData_Stacked[[#This Row],[Row]],Tbl_ExecAmendData_Stacked[Visible],1)</f>
        <v>20</v>
      </c>
      <c r="U11" s="4" t="str">
        <f>IF(Tbl_ExecAmendData_Stacked[[#This Row],[Min Of Fund Type Sort]]=Tbl_ExecAmendData_Stacked[[#This Row],[Fund Type Sort]],"YES","NO")</f>
        <v>YES</v>
      </c>
      <c r="V11" s="3">
        <f>1</f>
        <v>1</v>
      </c>
      <c r="W11" s="3">
        <f>SUBTOTAL(109,Tbl_ExecAmendData_Stacked[[#This Row],[Count]])</f>
        <v>1</v>
      </c>
    </row>
    <row r="12" spans="2:23" ht="45" x14ac:dyDescent="0.25">
      <c r="B12" s="23" t="s">
        <v>71</v>
      </c>
      <c r="C12" s="24">
        <v>8</v>
      </c>
      <c r="D12" s="25" t="s">
        <v>72</v>
      </c>
      <c r="E12" s="24">
        <v>161</v>
      </c>
      <c r="F12" s="24" t="s">
        <v>73</v>
      </c>
      <c r="G12" s="23" t="s">
        <v>74</v>
      </c>
      <c r="H12" s="24" t="s">
        <v>85</v>
      </c>
      <c r="I12" s="26" t="s">
        <v>75</v>
      </c>
      <c r="J12" s="25" t="s">
        <v>76</v>
      </c>
      <c r="K12" s="24">
        <v>3</v>
      </c>
      <c r="L12" s="23" t="s">
        <v>77</v>
      </c>
      <c r="M12" s="23" t="s">
        <v>15</v>
      </c>
      <c r="N12" s="26" t="s">
        <v>61</v>
      </c>
      <c r="O12" s="27" t="s">
        <v>19</v>
      </c>
      <c r="P12" s="24">
        <v>50</v>
      </c>
      <c r="Q12" s="28">
        <v>0</v>
      </c>
      <c r="R12" s="28">
        <v>-2</v>
      </c>
      <c r="S12" s="2">
        <v>7</v>
      </c>
      <c r="T12" s="4">
        <f>_xlfn.MINIFS(Tbl_ExecAmendData_Stacked[Fund Type Sort],Tbl_ExecAmendData_Stacked[Row],Tbl_ExecAmendData_Stacked[[#This Row],[Row]],Tbl_ExecAmendData_Stacked[Visible],1)</f>
        <v>20</v>
      </c>
      <c r="U12" s="4" t="str">
        <f>IF(Tbl_ExecAmendData_Stacked[[#This Row],[Min Of Fund Type Sort]]=Tbl_ExecAmendData_Stacked[[#This Row],[Fund Type Sort]],"YES","NO")</f>
        <v>NO</v>
      </c>
      <c r="V12" s="3">
        <f>1</f>
        <v>1</v>
      </c>
      <c r="W12" s="3">
        <f>SUBTOTAL(109,Tbl_ExecAmendData_Stacked[[#This Row],[Count]])</f>
        <v>1</v>
      </c>
    </row>
    <row r="13" spans="2:23" ht="60" x14ac:dyDescent="0.25">
      <c r="B13" s="23" t="s">
        <v>60</v>
      </c>
      <c r="C13" s="24">
        <v>9</v>
      </c>
      <c r="D13" s="25" t="s">
        <v>62</v>
      </c>
      <c r="E13" s="24">
        <v>765</v>
      </c>
      <c r="F13" s="24" t="s">
        <v>63</v>
      </c>
      <c r="G13" s="23" t="s">
        <v>64</v>
      </c>
      <c r="H13" s="24" t="s">
        <v>85</v>
      </c>
      <c r="I13" s="26" t="s">
        <v>68</v>
      </c>
      <c r="J13" s="25" t="s">
        <v>69</v>
      </c>
      <c r="K13" s="24">
        <v>4</v>
      </c>
      <c r="L13" s="23" t="s">
        <v>79</v>
      </c>
      <c r="M13" s="23" t="s">
        <v>93</v>
      </c>
      <c r="N13" s="26" t="s">
        <v>61</v>
      </c>
      <c r="O13" s="27" t="s">
        <v>16</v>
      </c>
      <c r="P13" s="24">
        <v>20</v>
      </c>
      <c r="Q13" s="28"/>
      <c r="R13" s="28">
        <v>2908040</v>
      </c>
      <c r="S13" s="2">
        <v>9</v>
      </c>
      <c r="T13" s="4">
        <f>_xlfn.MINIFS(Tbl_ExecAmendData_Stacked[Fund Type Sort],Tbl_ExecAmendData_Stacked[Row],Tbl_ExecAmendData_Stacked[[#This Row],[Row]],Tbl_ExecAmendData_Stacked[Visible],1)</f>
        <v>20</v>
      </c>
      <c r="U13" s="4" t="str">
        <f>IF(Tbl_ExecAmendData_Stacked[[#This Row],[Min Of Fund Type Sort]]=Tbl_ExecAmendData_Stacked[[#This Row],[Fund Type Sort]],"YES","NO")</f>
        <v>YES</v>
      </c>
      <c r="V13" s="3">
        <f>1</f>
        <v>1</v>
      </c>
      <c r="W13" s="3">
        <f>SUBTOTAL(109,Tbl_ExecAmendData_Stacked[[#This Row],[Count]])</f>
        <v>1</v>
      </c>
    </row>
    <row r="14" spans="2:23" ht="45" x14ac:dyDescent="0.25">
      <c r="B14" s="23" t="s">
        <v>60</v>
      </c>
      <c r="C14" s="24">
        <v>9</v>
      </c>
      <c r="D14" s="25" t="s">
        <v>62</v>
      </c>
      <c r="E14" s="24">
        <v>765</v>
      </c>
      <c r="F14" s="24" t="s">
        <v>63</v>
      </c>
      <c r="G14" s="23" t="s">
        <v>64</v>
      </c>
      <c r="H14" s="24" t="s">
        <v>85</v>
      </c>
      <c r="I14" s="26" t="s">
        <v>68</v>
      </c>
      <c r="J14" s="25" t="s">
        <v>69</v>
      </c>
      <c r="K14" s="24">
        <v>4</v>
      </c>
      <c r="L14" s="23" t="s">
        <v>79</v>
      </c>
      <c r="M14" s="23" t="s">
        <v>15</v>
      </c>
      <c r="N14" s="26" t="s">
        <v>61</v>
      </c>
      <c r="O14" s="27" t="s">
        <v>17</v>
      </c>
      <c r="P14" s="24">
        <v>30</v>
      </c>
      <c r="Q14" s="28">
        <v>0</v>
      </c>
      <c r="R14" s="28">
        <v>2578828</v>
      </c>
      <c r="S14" s="2">
        <v>9</v>
      </c>
      <c r="T14" s="4">
        <f>_xlfn.MINIFS(Tbl_ExecAmendData_Stacked[Fund Type Sort],Tbl_ExecAmendData_Stacked[Row],Tbl_ExecAmendData_Stacked[[#This Row],[Row]],Tbl_ExecAmendData_Stacked[Visible],1)</f>
        <v>20</v>
      </c>
      <c r="U14" s="4" t="str">
        <f>IF(Tbl_ExecAmendData_Stacked[[#This Row],[Min Of Fund Type Sort]]=Tbl_ExecAmendData_Stacked[[#This Row],[Fund Type Sort]],"YES","NO")</f>
        <v>NO</v>
      </c>
      <c r="V14" s="3">
        <f>1</f>
        <v>1</v>
      </c>
      <c r="W14" s="3">
        <f>SUBTOTAL(109,Tbl_ExecAmendData_Stacked[[#This Row],[Count]])</f>
        <v>1</v>
      </c>
    </row>
    <row r="15" spans="2:23" ht="90" x14ac:dyDescent="0.25">
      <c r="B15" s="23" t="s">
        <v>38</v>
      </c>
      <c r="C15" s="24">
        <v>11</v>
      </c>
      <c r="D15" s="25" t="s">
        <v>39</v>
      </c>
      <c r="E15" s="24">
        <v>440</v>
      </c>
      <c r="F15" s="24" t="s">
        <v>40</v>
      </c>
      <c r="G15" s="23" t="s">
        <v>41</v>
      </c>
      <c r="H15" s="24" t="s">
        <v>85</v>
      </c>
      <c r="I15" s="26" t="s">
        <v>42</v>
      </c>
      <c r="J15" s="25" t="s">
        <v>43</v>
      </c>
      <c r="K15" s="24">
        <v>5</v>
      </c>
      <c r="L15" s="23" t="s">
        <v>94</v>
      </c>
      <c r="M15" s="23" t="s">
        <v>70</v>
      </c>
      <c r="N15" s="26" t="s">
        <v>61</v>
      </c>
      <c r="O15" s="27" t="s">
        <v>24</v>
      </c>
      <c r="P15" s="24">
        <v>15</v>
      </c>
      <c r="Q15" s="28"/>
      <c r="R15" s="28">
        <v>0</v>
      </c>
      <c r="S15" s="2">
        <v>10</v>
      </c>
      <c r="T15" s="4">
        <f>_xlfn.MINIFS(Tbl_ExecAmendData_Stacked[Fund Type Sort],Tbl_ExecAmendData_Stacked[Row],Tbl_ExecAmendData_Stacked[[#This Row],[Row]],Tbl_ExecAmendData_Stacked[Visible],1)</f>
        <v>15</v>
      </c>
      <c r="U15" s="4" t="str">
        <f>IF(Tbl_ExecAmendData_Stacked[[#This Row],[Min Of Fund Type Sort]]=Tbl_ExecAmendData_Stacked[[#This Row],[Fund Type Sort]],"YES","NO")</f>
        <v>YES</v>
      </c>
      <c r="V15" s="3">
        <f>1</f>
        <v>1</v>
      </c>
      <c r="W15" s="3">
        <f>SUBTOTAL(109,Tbl_ExecAmendData_Stacked[[#This Row],[Count]])</f>
        <v>1</v>
      </c>
    </row>
    <row r="16" spans="2:23" ht="180" x14ac:dyDescent="0.25">
      <c r="B16" s="23" t="s">
        <v>38</v>
      </c>
      <c r="C16" s="24">
        <v>11</v>
      </c>
      <c r="D16" s="25" t="s">
        <v>87</v>
      </c>
      <c r="E16" s="24">
        <v>402</v>
      </c>
      <c r="F16" s="24" t="s">
        <v>88</v>
      </c>
      <c r="G16" s="23" t="s">
        <v>89</v>
      </c>
      <c r="H16" s="24" t="s">
        <v>85</v>
      </c>
      <c r="I16" s="26" t="s">
        <v>91</v>
      </c>
      <c r="J16" s="25" t="s">
        <v>92</v>
      </c>
      <c r="K16" s="24">
        <v>6</v>
      </c>
      <c r="L16" s="23" t="s">
        <v>90</v>
      </c>
      <c r="M16" s="23" t="s">
        <v>95</v>
      </c>
      <c r="N16" s="26" t="s">
        <v>61</v>
      </c>
      <c r="O16" s="27" t="s">
        <v>24</v>
      </c>
      <c r="P16" s="24">
        <v>15</v>
      </c>
      <c r="Q16" s="28"/>
      <c r="R16" s="28"/>
      <c r="S16" s="2">
        <v>11</v>
      </c>
      <c r="T16" s="4">
        <f>_xlfn.MINIFS(Tbl_ExecAmendData_Stacked[Fund Type Sort],Tbl_ExecAmendData_Stacked[Row],Tbl_ExecAmendData_Stacked[[#This Row],[Row]],Tbl_ExecAmendData_Stacked[Visible],1)</f>
        <v>15</v>
      </c>
      <c r="U16" s="4" t="str">
        <f>IF(Tbl_ExecAmendData_Stacked[[#This Row],[Min Of Fund Type Sort]]=Tbl_ExecAmendData_Stacked[[#This Row],[Fund Type Sort]],"YES","NO")</f>
        <v>YES</v>
      </c>
      <c r="V16" s="3">
        <f>1</f>
        <v>1</v>
      </c>
      <c r="W16" s="3">
        <f>SUBTOTAL(109,Tbl_ExecAmendData_Stacked[[#This Row],[Count]])</f>
        <v>1</v>
      </c>
    </row>
    <row r="17" spans="2:23" ht="120" x14ac:dyDescent="0.25">
      <c r="B17" s="23" t="s">
        <v>29</v>
      </c>
      <c r="C17" s="24">
        <v>16</v>
      </c>
      <c r="D17" s="25" t="s">
        <v>30</v>
      </c>
      <c r="E17" s="24">
        <v>995</v>
      </c>
      <c r="F17" s="24" t="s">
        <v>31</v>
      </c>
      <c r="G17" s="23" t="s">
        <v>29</v>
      </c>
      <c r="H17" s="24" t="s">
        <v>85</v>
      </c>
      <c r="I17" s="26" t="s">
        <v>44</v>
      </c>
      <c r="J17" s="25" t="s">
        <v>45</v>
      </c>
      <c r="K17" s="24">
        <v>7</v>
      </c>
      <c r="L17" s="23" t="s">
        <v>46</v>
      </c>
      <c r="M17" s="23" t="s">
        <v>80</v>
      </c>
      <c r="N17" s="26" t="s">
        <v>61</v>
      </c>
      <c r="O17" s="27" t="s">
        <v>24</v>
      </c>
      <c r="P17" s="24">
        <v>15</v>
      </c>
      <c r="Q17" s="28"/>
      <c r="R17" s="28">
        <v>0</v>
      </c>
      <c r="S17" s="2">
        <v>12</v>
      </c>
      <c r="T17" s="4">
        <f>_xlfn.MINIFS(Tbl_ExecAmendData_Stacked[Fund Type Sort],Tbl_ExecAmendData_Stacked[Row],Tbl_ExecAmendData_Stacked[[#This Row],[Row]],Tbl_ExecAmendData_Stacked[Visible],1)</f>
        <v>15</v>
      </c>
      <c r="U17" s="4" t="str">
        <f>IF(Tbl_ExecAmendData_Stacked[[#This Row],[Min Of Fund Type Sort]]=Tbl_ExecAmendData_Stacked[[#This Row],[Fund Type Sort]],"YES","NO")</f>
        <v>YES</v>
      </c>
      <c r="V17" s="3">
        <f>1</f>
        <v>1</v>
      </c>
      <c r="W17" s="3">
        <f>SUBTOTAL(109,Tbl_ExecAmendData_Stacked[[#This Row],[Count]])</f>
        <v>1</v>
      </c>
    </row>
    <row r="18" spans="2:23" ht="105" x14ac:dyDescent="0.25">
      <c r="B18" s="23" t="s">
        <v>29</v>
      </c>
      <c r="C18" s="24">
        <v>16</v>
      </c>
      <c r="D18" s="25" t="s">
        <v>30</v>
      </c>
      <c r="E18" s="24">
        <v>995</v>
      </c>
      <c r="F18" s="24" t="s">
        <v>31</v>
      </c>
      <c r="G18" s="23" t="s">
        <v>29</v>
      </c>
      <c r="H18" s="24" t="s">
        <v>85</v>
      </c>
      <c r="I18" s="26" t="s">
        <v>44</v>
      </c>
      <c r="J18" s="25" t="s">
        <v>45</v>
      </c>
      <c r="K18" s="24">
        <v>8</v>
      </c>
      <c r="L18" s="23" t="s">
        <v>81</v>
      </c>
      <c r="M18" s="23" t="s">
        <v>82</v>
      </c>
      <c r="N18" s="26" t="s">
        <v>61</v>
      </c>
      <c r="O18" s="27" t="s">
        <v>24</v>
      </c>
      <c r="P18" s="24">
        <v>15</v>
      </c>
      <c r="Q18" s="28"/>
      <c r="R18" s="28">
        <v>0</v>
      </c>
      <c r="S18" s="2">
        <v>13</v>
      </c>
      <c r="T18" s="4">
        <f>_xlfn.MINIFS(Tbl_ExecAmendData_Stacked[Fund Type Sort],Tbl_ExecAmendData_Stacked[Row],Tbl_ExecAmendData_Stacked[[#This Row],[Row]],Tbl_ExecAmendData_Stacked[Visible],1)</f>
        <v>15</v>
      </c>
      <c r="U18" s="4" t="str">
        <f>IF(Tbl_ExecAmendData_Stacked[[#This Row],[Min Of Fund Type Sort]]=Tbl_ExecAmendData_Stacked[[#This Row],[Fund Type Sort]],"YES","NO")</f>
        <v>YES</v>
      </c>
      <c r="V18" s="3">
        <f>1</f>
        <v>1</v>
      </c>
      <c r="W18" s="3">
        <f>SUBTOTAL(109,Tbl_ExecAmendData_Stacked[[#This Row],[Count]])</f>
        <v>1</v>
      </c>
    </row>
    <row r="19" spans="2:23" ht="45" x14ac:dyDescent="0.25">
      <c r="B19" s="23" t="s">
        <v>32</v>
      </c>
      <c r="C19" s="24">
        <v>0</v>
      </c>
      <c r="D19" s="25" t="s">
        <v>33</v>
      </c>
      <c r="E19" s="24">
        <v>1200</v>
      </c>
      <c r="F19" s="24">
        <v>3</v>
      </c>
      <c r="G19" s="23" t="s">
        <v>34</v>
      </c>
      <c r="H19" s="24" t="s">
        <v>86</v>
      </c>
      <c r="I19" s="26" t="s">
        <v>35</v>
      </c>
      <c r="J19" s="25" t="s">
        <v>36</v>
      </c>
      <c r="K19" s="24">
        <v>9</v>
      </c>
      <c r="L19" s="23" t="s">
        <v>37</v>
      </c>
      <c r="M19" s="23" t="s">
        <v>65</v>
      </c>
      <c r="N19" s="26" t="s">
        <v>61</v>
      </c>
      <c r="O19" s="27" t="s">
        <v>20</v>
      </c>
      <c r="P19" s="24">
        <v>10</v>
      </c>
      <c r="Q19" s="28">
        <v>0</v>
      </c>
      <c r="R19" s="28">
        <v>-85127240</v>
      </c>
      <c r="S19" s="2">
        <v>14</v>
      </c>
      <c r="T19" s="4">
        <f>_xlfn.MINIFS(Tbl_ExecAmendData_Stacked[Fund Type Sort],Tbl_ExecAmendData_Stacked[Row],Tbl_ExecAmendData_Stacked[[#This Row],[Row]],Tbl_ExecAmendData_Stacked[Visible],1)</f>
        <v>10</v>
      </c>
      <c r="U19" s="4" t="str">
        <f>IF(Tbl_ExecAmendData_Stacked[[#This Row],[Min Of Fund Type Sort]]=Tbl_ExecAmendData_Stacked[[#This Row],[Fund Type Sort]],"YES","NO")</f>
        <v>YES</v>
      </c>
      <c r="V19" s="3">
        <f>1</f>
        <v>1</v>
      </c>
      <c r="W19" s="3">
        <f>SUBTOTAL(109,Tbl_ExecAmendData_Stacked[[#This Row],[Count]])</f>
        <v>1</v>
      </c>
    </row>
  </sheetData>
  <sheetProtection algorithmName="SHA-512" hashValue="Q5QMNLfi73wUAWiaUPBLQCgI6FgNLLrIY/tlbzFr8EnqQbJOSQxEznaxdVOFoOEvAG9fRRUXWlwzatdEq3+T1g==" saltValue="g710rJ4v8BFDEw+swUW+NQ==" spinCount="100000" sheet="1" objects="1" scenarios="1" formatColumns="0" formatRows="0" autoFilter="0"/>
  <phoneticPr fontId="3" type="noConversion"/>
  <conditionalFormatting sqref="B9:M19">
    <cfRule type="expression" dxfId="21" priority="1">
      <formula>$U9="NO"</formula>
    </cfRule>
  </conditionalFormatting>
  <conditionalFormatting sqref="B9:W19">
    <cfRule type="expression" dxfId="20" priority="3">
      <formula>$S9=$S10</formula>
    </cfRule>
  </conditionalFormatting>
  <conditionalFormatting sqref="O9:R19">
    <cfRule type="expression" dxfId="19" priority="2">
      <formula>$S9=$S10</formula>
    </cfRule>
  </conditionalFormatting>
  <conditionalFormatting sqref="Q9:R19">
    <cfRule type="expression" dxfId="18" priority="4">
      <formula>$O9="Language Only"</formula>
    </cfRule>
  </conditionalFormatting>
  <conditionalFormatting sqref="R9:R19">
    <cfRule type="expression" dxfId="17" priority="6">
      <formula>$O9="Positions"</formula>
    </cfRule>
  </conditionalFormatting>
  <printOptions horizontalCentered="1"/>
  <pageMargins left="0.4" right="0.4" top="0.5" bottom="0.5" header="0.3" footer="0.3"/>
  <pageSetup scale="76" fitToHeight="0" orientation="landscape" horizontalDpi="1200" verticalDpi="1200" r:id="rId1"/>
  <headerFooter>
    <oddFooter>&amp;L2024 Reconvened Session HB 29 Executive Amendments&amp;RPage &amp;P</oddFooter>
  </headerFooter>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Status xmlns="9a8466a8-087f-482a-bdbd-be167015f2f4"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89894EC1EEF6564BA67DDA738B55613A" ma:contentTypeVersion="14" ma:contentTypeDescription="Create a new document." ma:contentTypeScope="" ma:versionID="9a103d4b9ce8de7cf1e5f3db9f20d1db">
  <xsd:schema xmlns:xsd="http://www.w3.org/2001/XMLSchema" xmlns:xs="http://www.w3.org/2001/XMLSchema" xmlns:p="http://schemas.microsoft.com/office/2006/metadata/properties" xmlns:ns2="9a8466a8-087f-482a-bdbd-be167015f2f4" xmlns:ns3="f9457c7a-857d-413a-af88-057cf3837415" targetNamespace="http://schemas.microsoft.com/office/2006/metadata/properties" ma:root="true" ma:fieldsID="ab5b9ea36456146bc9b3b9b3e07332c4" ns2:_="" ns3:_="">
    <xsd:import namespace="9a8466a8-087f-482a-bdbd-be167015f2f4"/>
    <xsd:import namespace="f9457c7a-857d-413a-af88-057cf3837415"/>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Status" minOccurs="0"/>
                <xsd:element ref="ns2:MediaServiceObjectDetectorVersions" minOccurs="0"/>
                <xsd:element ref="ns2:MediaServiceSearchProperties" minOccurs="0"/>
                <xsd:element ref="ns2:MediaServiceDateTaken" minOccurs="0"/>
                <xsd:element ref="ns2:MediaServiceGenerationTime" minOccurs="0"/>
                <xsd:element ref="ns2:MediaServiceEventHashCode"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9a8466a8-087f-482a-bdbd-be167015f2f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Status" ma:index="12" nillable="true" ma:displayName="Status" ma:format="Dropdown" ma:internalName="Status">
      <xsd:simpleType>
        <xsd:restriction base="dms:Text">
          <xsd:maxLength value="255"/>
        </xsd:restriction>
      </xsd:simpleType>
    </xsd:element>
    <xsd:element name="MediaServiceObjectDetectorVersions" ma:index="13" nillable="true" ma:displayName="MediaServiceObjectDetectorVersions" ma:hidden="true" ma:indexed="true" ma:internalName="MediaServiceObjectDetectorVersions" ma:readOnly="true">
      <xsd:simpleType>
        <xsd:restriction base="dms:Text"/>
      </xsd:simpleType>
    </xsd:element>
    <xsd:element name="MediaServiceSearchProperties" ma:index="14" nillable="true" ma:displayName="MediaServiceSearchProperties" ma:hidden="true" ma:internalName="MediaServiceSearchProperties" ma:readOnly="true">
      <xsd:simpleType>
        <xsd:restriction base="dms:Note"/>
      </xsd:simple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f9457c7a-857d-413a-af88-057cf3837415"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s q m i d = " 9 2 8 8 3 1 5 c - e 5 d a - 4 7 b 4 - b 5 b 7 - a a 6 2 9 8 b c 2 0 1 7 "   x m l n s = " h t t p : / / s c h e m a s . m i c r o s o f t . c o m / D a t a M a s h u p " > A A A A A B Q D A A B Q S w M E F A A C A A g A b l i I W P R 0 D 3 a k A A A A 9 g A A A B I A H A B D b 2 5 m a W c v U G F j a 2 F n Z S 5 4 b W w g o h g A K K A U A A A A A A A A A A A A A A A A A A A A A A A A A A A A h Y 8 x D o I w G I W v Q r r T l m o M I a U M r p K Y E I 1 r U y o 0 w o + h x X I 3 B 4 / k F c Q o 6 u b 4 v v c N 7 9 2 v N 5 6 N b R N c d G 9 N B y m K M E W B B t W V B q o U D e 4 Y x i g T f C v V S V Y 6 m G S w y W j L F N X O n R N C v P f Y L 3 D X V 4 R R G p F D v i l U r V u J P r L 5 L 4 c G r J O g N B J 8 / x o j G I 7 Y E q 9 Y j C k n M + S 5 g a / A p r 3 P 9 g f y 9 d C 4 o d d C Q 7 g r O J k j J + 8 P 4 g F Q S w M E F A A C A A g A b l i I 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G 5 Y i F g o i k e 4 D g A A A B E A A A A T A B w A R m 9 y b X V s Y X M v U 2 V j d G l v b j E u b S C i G A A o o B Q A A A A A A A A A A A A A A A A A A A A A A A A A A A A r T k 0 u y c z P U w i G 0 I b W A F B L A Q I t A B Q A A g A I A G 5 Y i F j 0 d A 9 2 p A A A A P Y A A A A S A A A A A A A A A A A A A A A A A A A A A A B D b 2 5 m a W c v U G F j a 2 F n Z S 5 4 b W x Q S w E C L Q A U A A I A C A B u W I h Y D 8 r p q 6 Q A A A D p A A A A E w A A A A A A A A A A A A A A A A D w A A A A W 0 N v b n R l b n R f V H l w Z X N d L n h t b F B L A Q I t A B Q A A g A I A G 5 Y i F 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p c B A A A A A A A A d Q 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P j x F b n R y e S B U e X B l P S J S Z W x h d G l v b n N o a X B z I i B W Y W x 1 Z T 0 i c 0 F B Q U F B Q T 0 9 I i A v P j w v U 3 R h Y m x l R W 5 0 c m l l c z 4 8 L 0 l 0 Z W 0 + P C 9 J d G V t c z 4 8 L 0 x v Y 2 F s U G F j a 2 F n Z U 1 l d G F k Y X R h R m l s Z T 4 W A A A A U E s F B g A A A A A A A A A A A A A A A A A A A A A A A N o A A A A B A A A A 0 I y d 3 w E V 0 R G M e g D A T 8 K X 6 w E A A A A / L 7 k e S h r R T a g n p i y G Z F Y f A A A A A A I A A A A A A A N m A A D A A A A A E A A A A I L u n 4 l p E 2 m 5 U a / 6 U 4 g b n 8 0 A A A A A B I A A A K A A A A A Q A A A A e O l u P Z N T U 4 z e v p f c 1 8 b X 8 V A A A A A K N Y e p S + Q 9 g I B U 8 p H K G 8 I e U w + l n x d c j o T L e Y 4 e d K b N F v 2 f F i J z 5 B G I s q S I O P V t Z F X B 8 B v T b O 9 0 5 m 2 a h h N k s N q w q z 1 s a p a j M r O D s r l i 9 Y X X q h Q A A A D b J h S X s i j f X 7 + B e y u A m w Q H i k p n p w = = < / D a t a M a s h u p > 
</file>

<file path=customXml/itemProps1.xml><?xml version="1.0" encoding="utf-8"?>
<ds:datastoreItem xmlns:ds="http://schemas.openxmlformats.org/officeDocument/2006/customXml" ds:itemID="{885CFE0C-8CE8-40F4-B422-C457AC0A5829}">
  <ds:schemaRefs>
    <ds:schemaRef ds:uri="http://schemas.microsoft.com/office/2006/metadata/properties"/>
    <ds:schemaRef ds:uri="http://schemas.microsoft.com/office/infopath/2007/PartnerControls"/>
    <ds:schemaRef ds:uri="9a8466a8-087f-482a-bdbd-be167015f2f4"/>
  </ds:schemaRefs>
</ds:datastoreItem>
</file>

<file path=customXml/itemProps2.xml><?xml version="1.0" encoding="utf-8"?>
<ds:datastoreItem xmlns:ds="http://schemas.openxmlformats.org/officeDocument/2006/customXml" ds:itemID="{F40E7C6B-E0C2-4AAE-8A50-6A02D26854F7}">
  <ds:schemaRefs>
    <ds:schemaRef ds:uri="http://schemas.microsoft.com/sharepoint/v3/contenttype/forms"/>
  </ds:schemaRefs>
</ds:datastoreItem>
</file>

<file path=customXml/itemProps3.xml><?xml version="1.0" encoding="utf-8"?>
<ds:datastoreItem xmlns:ds="http://schemas.openxmlformats.org/officeDocument/2006/customXml" ds:itemID="{1E01B226-316B-4B6D-B6F0-19AF19CE8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9a8466a8-087f-482a-bdbd-be167015f2f4"/>
    <ds:schemaRef ds:uri="f9457c7a-857d-413a-af88-057cf383741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877C8F0-1FF0-47CA-8AFC-1DA735F580F0}">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HB29 Exec Amend Report</vt:lpstr>
      <vt:lpstr>'HB29 Exec Amend Report'!Print_Area</vt:lpstr>
      <vt:lpstr>'HB29 Exec Amend Report'!Print_Titles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Howe, Jonathan (Virginia)</dc:creator>
  <cp:lastModifiedBy>Howe, Jonathan (Virginia)</cp:lastModifiedBy>
  <cp:lastPrinted>2024-04-10T16:02:29Z</cp:lastPrinted>
  <dcterms:created xsi:type="dcterms:W3CDTF">2015-06-05T18:17:20Z</dcterms:created>
  <dcterms:modified xsi:type="dcterms:W3CDTF">2024-04-10T16:03:13Z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0x01010089894EC1EEF6564BA67DDA738B55613A</vt:lpwstr>
  </property>
</Properties>
</file>